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1\"/>
    </mc:Choice>
  </mc:AlternateContent>
  <xr:revisionPtr revIDLastSave="0" documentId="13_ncr:1_{52E130FE-21A7-4A9A-A101-1F1A29E685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C17" i="4"/>
  <c r="C18" i="4"/>
  <c r="C19" i="4"/>
  <c r="C20" i="4"/>
  <c r="C21" i="4"/>
  <c r="C15" i="4"/>
  <c r="C8" i="4"/>
  <c r="C9" i="4"/>
  <c r="C10" i="4"/>
  <c r="C11" i="4"/>
  <c r="C12" i="4"/>
  <c r="C13" i="4"/>
  <c r="C7" i="4"/>
  <c r="N21" i="6"/>
  <c r="N20" i="6"/>
  <c r="C21" i="6"/>
  <c r="C16" i="6"/>
  <c r="C17" i="6"/>
  <c r="C18" i="6"/>
  <c r="C19" i="6"/>
  <c r="C20" i="6"/>
  <c r="C15" i="6"/>
  <c r="C13" i="6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N20" i="4" l="1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O30" i="3" l="1"/>
  <c r="N30" i="3"/>
  <c r="N29" i="3"/>
  <c r="N28" i="3"/>
  <c r="N27" i="3"/>
  <c r="N26" i="3"/>
  <c r="N24" i="3"/>
  <c r="O23" i="3"/>
  <c r="N23" i="3"/>
  <c r="O21" i="3"/>
  <c r="N21" i="3"/>
  <c r="N20" i="3"/>
  <c r="N18" i="3"/>
  <c r="N17" i="3"/>
  <c r="N16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P20" i="3"/>
  <c r="P17" i="3"/>
  <c r="P18" i="3"/>
  <c r="O27" i="1"/>
  <c r="O27" i="3" s="1"/>
  <c r="O28" i="1"/>
  <c r="P28" i="3" s="1"/>
  <c r="O29" i="1"/>
  <c r="O29" i="3" s="1"/>
  <c r="O30" i="1"/>
  <c r="P30" i="3" s="1"/>
  <c r="O26" i="1"/>
  <c r="P26" i="3" s="1"/>
  <c r="O21" i="1"/>
  <c r="P21" i="3" s="1"/>
  <c r="O22" i="1"/>
  <c r="O22" i="3" s="1"/>
  <c r="O23" i="1"/>
  <c r="P23" i="3" s="1"/>
  <c r="O24" i="1"/>
  <c r="O24" i="3" s="1"/>
  <c r="O20" i="1"/>
  <c r="O20" i="3" s="1"/>
  <c r="O15" i="1"/>
  <c r="O15" i="3" s="1"/>
  <c r="O16" i="1"/>
  <c r="O16" i="3" s="1"/>
  <c r="O17" i="1"/>
  <c r="O17" i="3" s="1"/>
  <c r="O18" i="1"/>
  <c r="O18" i="3" s="1"/>
  <c r="O14" i="1"/>
  <c r="O14" i="3" s="1"/>
  <c r="O9" i="1"/>
  <c r="N8" i="6" s="1"/>
  <c r="N8" i="4" s="1"/>
  <c r="O10" i="1"/>
  <c r="N9" i="6" s="1"/>
  <c r="O11" i="1"/>
  <c r="N10" i="6" s="1"/>
  <c r="N10" i="4" s="1"/>
  <c r="O12" i="1"/>
  <c r="N11" i="6" s="1"/>
  <c r="N11" i="4" s="1"/>
  <c r="O8" i="1"/>
  <c r="N7" i="6" s="1"/>
  <c r="N7" i="4" s="1"/>
  <c r="O26" i="3" l="1"/>
  <c r="O28" i="3"/>
  <c r="P29" i="3"/>
  <c r="P27" i="3"/>
  <c r="P24" i="3"/>
  <c r="P16" i="3"/>
  <c r="P15" i="3"/>
  <c r="P14" i="3"/>
  <c r="N18" i="6"/>
  <c r="N18" i="4" s="1"/>
  <c r="O10" i="3"/>
  <c r="O9" i="3"/>
  <c r="O12" i="3"/>
  <c r="O8" i="3"/>
  <c r="N9" i="4"/>
  <c r="N13" i="6"/>
  <c r="O11" i="3"/>
  <c r="M49" i="1"/>
  <c r="N49" i="1"/>
  <c r="M50" i="1"/>
  <c r="N50" i="1"/>
  <c r="O50" i="1"/>
  <c r="P50" i="1" s="1"/>
  <c r="N52" i="1"/>
  <c r="O52" i="1"/>
  <c r="P52" i="1" s="1"/>
  <c r="O53" i="1"/>
  <c r="P11" i="3" l="1"/>
  <c r="N17" i="6"/>
  <c r="N17" i="4" s="1"/>
  <c r="P10" i="3"/>
  <c r="N16" i="6"/>
  <c r="N16" i="4" s="1"/>
  <c r="P9" i="3"/>
  <c r="N15" i="6"/>
  <c r="N15" i="4" s="1"/>
  <c r="P8" i="3"/>
  <c r="N13" i="4"/>
  <c r="N21" i="4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L40" i="4" l="1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<sst xmlns="http://schemas.openxmlformats.org/spreadsheetml/2006/main" count="572" uniqueCount="62">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</sst>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06">
    <cellStyle name="Comma 2" xfId="84" xr:uid="{85FAB247-5289-4610-A002-0B284F218B72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3" xfId="85" xr:uid="{D12BA2D2-07CC-455E-BA99-5615BB6AA594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Komma" xfId="1" builtinId="3"/>
    <cellStyle name="Komma 10" xfId="102" xr:uid="{492B29E2-0CAE-49AB-ADB7-41C9BE9480EC}"/>
    <cellStyle name="Komma 2" xfId="8" xr:uid="{00000000-0005-0000-0000-000001000000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12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6" x14ac:dyDescent="0.25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5" t="s">
        <v>6</v>
      </c>
      <c r="B8" s="6">
        <v>198295</v>
      </c>
      <c r="C8" s="6">
        <v>158786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>(C8/C37-1)*100</f>
        <v>-92.129414149765481</v>
      </c>
      <c r="O8" s="6">
        <f>SUM(B8:M8)</f>
        <v>357081</v>
      </c>
      <c r="P8" s="8">
        <f>(O8/SUM(B37:C37)-1)*100</f>
        <v>-91.314294304199279</v>
      </c>
    </row>
    <row r="9" spans="1:16" x14ac:dyDescent="0.25">
      <c r="A9" s="5" t="s">
        <v>7</v>
      </c>
      <c r="B9" s="6">
        <v>148310</v>
      </c>
      <c r="C9" s="6">
        <v>122115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ref="N9:N12" si="0">(C9/C38-1)*100</f>
        <v>-92.516669965627486</v>
      </c>
      <c r="O9" s="6">
        <f t="shared" ref="O9:O12" si="1">SUM(B9:M9)</f>
        <v>270425</v>
      </c>
      <c r="P9" s="8">
        <f t="shared" ref="P9:P12" si="2">(O9/SUM(B38:C38)-1)*100</f>
        <v>-91.794035993055928</v>
      </c>
    </row>
    <row r="10" spans="1:16" x14ac:dyDescent="0.25">
      <c r="A10" s="5" t="s">
        <v>8</v>
      </c>
      <c r="B10" s="6">
        <v>47366</v>
      </c>
      <c r="C10" s="6">
        <v>35084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-90.87812716125778</v>
      </c>
      <c r="O10" s="6">
        <f t="shared" si="1"/>
        <v>82450</v>
      </c>
      <c r="P10" s="8">
        <f t="shared" si="2"/>
        <v>-89.837197950922729</v>
      </c>
    </row>
    <row r="11" spans="1:16" x14ac:dyDescent="0.25">
      <c r="A11" s="5" t="s">
        <v>9</v>
      </c>
      <c r="B11" s="6">
        <v>3733</v>
      </c>
      <c r="C11" s="6">
        <v>2806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-84.935845815214478</v>
      </c>
      <c r="O11" s="6">
        <f t="shared" si="1"/>
        <v>6539</v>
      </c>
      <c r="P11" s="8">
        <f t="shared" si="2"/>
        <v>-82.852572507473639</v>
      </c>
    </row>
    <row r="12" spans="1:16" x14ac:dyDescent="0.25">
      <c r="A12" s="5" t="s">
        <v>10</v>
      </c>
      <c r="B12" s="10">
        <v>19734820.170000002</v>
      </c>
      <c r="C12" s="10">
        <v>18574718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-10.801542544468445</v>
      </c>
      <c r="O12" s="10">
        <f t="shared" si="1"/>
        <v>38309538.170000002</v>
      </c>
      <c r="P12" s="8">
        <f t="shared" si="2"/>
        <v>-6.9717100097336226</v>
      </c>
    </row>
    <row r="13" spans="1:16" x14ac:dyDescent="0.25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x14ac:dyDescent="0.25">
      <c r="A14" s="5" t="s">
        <v>6</v>
      </c>
      <c r="B14" s="6">
        <v>38938</v>
      </c>
      <c r="C14" s="6">
        <v>27524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>(C14/C43-1)*100</f>
        <v>-93.471025957914165</v>
      </c>
      <c r="O14" s="6">
        <f>SUM(B14:M14)</f>
        <v>66462</v>
      </c>
      <c r="P14" s="8">
        <f>(O14/SUM(B43:C43)-1)*100</f>
        <v>-92.084681592496025</v>
      </c>
    </row>
    <row r="15" spans="1:16" x14ac:dyDescent="0.25">
      <c r="A15" s="5" t="s">
        <v>7</v>
      </c>
      <c r="B15" s="6">
        <v>38784</v>
      </c>
      <c r="C15" s="6">
        <v>27460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ref="N15:N30" si="3">(C15/C44-1)*100</f>
        <v>-93.457465184708681</v>
      </c>
      <c r="O15" s="6">
        <f t="shared" ref="O15:O18" si="4">SUM(B15:M15)</f>
        <v>66244</v>
      </c>
      <c r="P15" s="8">
        <f t="shared" ref="P15:P30" si="5">(O15/SUM(B44:C44)-1)*100</f>
        <v>-92.05100298429376</v>
      </c>
    </row>
    <row r="16" spans="1:16" x14ac:dyDescent="0.25">
      <c r="A16" s="5" t="s">
        <v>8</v>
      </c>
      <c r="B16" s="6">
        <v>154</v>
      </c>
      <c r="C16" s="6">
        <v>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3"/>
        <v>-96.652267818574515</v>
      </c>
      <c r="O16" s="6">
        <f t="shared" si="4"/>
        <v>216</v>
      </c>
      <c r="P16" s="8">
        <f t="shared" si="5"/>
        <v>-96.570339790409648</v>
      </c>
    </row>
    <row r="17" spans="1:16" x14ac:dyDescent="0.25">
      <c r="A17" s="5" t="s">
        <v>9</v>
      </c>
      <c r="B17" s="6">
        <v>621</v>
      </c>
      <c r="C17" s="6">
        <v>442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3"/>
        <v>-86.170212765957444</v>
      </c>
      <c r="O17" s="6">
        <f t="shared" si="4"/>
        <v>1063</v>
      </c>
      <c r="P17" s="8">
        <f t="shared" si="5"/>
        <v>-83.893939393939391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3"/>
        <v>-11.115702479338839</v>
      </c>
      <c r="O18" s="10">
        <f t="shared" si="4"/>
        <v>2316507</v>
      </c>
      <c r="P18" s="8">
        <f t="shared" si="5"/>
        <v>-15.258228413960017</v>
      </c>
    </row>
    <row r="19" spans="1:16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6</v>
      </c>
      <c r="B20" s="6">
        <v>2885</v>
      </c>
      <c r="C20" s="6">
        <v>1791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 t="shared" si="3"/>
        <v>-91.396868094917863</v>
      </c>
      <c r="O20" s="6">
        <f>SUM(B20:M20)</f>
        <v>4676</v>
      </c>
      <c r="P20" s="8">
        <f t="shared" si="5"/>
        <v>-89.242413785170356</v>
      </c>
    </row>
    <row r="21" spans="1:16" x14ac:dyDescent="0.25">
      <c r="A21" s="5" t="s">
        <v>7</v>
      </c>
      <c r="B21" s="6">
        <v>2885</v>
      </c>
      <c r="C21" s="6">
        <v>1791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3"/>
        <v>-91.396868094917863</v>
      </c>
      <c r="O21" s="6">
        <f t="shared" ref="O21:O24" si="6">SUM(B21:M21)</f>
        <v>4676</v>
      </c>
      <c r="P21" s="8">
        <f t="shared" si="5"/>
        <v>-89.242413785170356</v>
      </c>
    </row>
    <row r="22" spans="1:16" x14ac:dyDescent="0.25">
      <c r="A22" s="5" t="s">
        <v>8</v>
      </c>
      <c r="B22" s="6">
        <v>0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6">
        <f t="shared" si="6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3"/>
        <v>-94.822006472491907</v>
      </c>
      <c r="O23" s="6">
        <f t="shared" si="6"/>
        <v>54</v>
      </c>
      <c r="P23" s="8">
        <f t="shared" si="5"/>
        <v>-91.496062992125985</v>
      </c>
    </row>
    <row r="24" spans="1:16" x14ac:dyDescent="0.25">
      <c r="A24" s="5" t="s">
        <v>10</v>
      </c>
      <c r="B24" s="10">
        <v>0</v>
      </c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3"/>
        <v>-100</v>
      </c>
      <c r="O24" s="10">
        <f t="shared" si="6"/>
        <v>0</v>
      </c>
      <c r="P24" s="8">
        <f t="shared" si="5"/>
        <v>-100</v>
      </c>
    </row>
    <row r="25" spans="1:16" x14ac:dyDescent="0.25">
      <c r="A25" s="23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6</v>
      </c>
      <c r="B26" s="6">
        <v>240118</v>
      </c>
      <c r="C26" s="6">
        <v>188101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 t="shared" si="3"/>
        <v>-92.353139180257628</v>
      </c>
      <c r="O26" s="6">
        <f>SUM(B26:M26)</f>
        <v>428219</v>
      </c>
      <c r="P26" s="8">
        <f t="shared" si="5"/>
        <v>-91.425783659013618</v>
      </c>
    </row>
    <row r="27" spans="1:16" x14ac:dyDescent="0.25">
      <c r="A27" s="5" t="s">
        <v>7</v>
      </c>
      <c r="B27" s="6">
        <v>189979</v>
      </c>
      <c r="C27" s="6">
        <v>151366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si="3"/>
        <v>-92.695960161361924</v>
      </c>
      <c r="O27" s="6">
        <f t="shared" ref="O27:O30" si="7">SUM(B27:M27)</f>
        <v>341345</v>
      </c>
      <c r="P27" s="8">
        <f t="shared" si="5"/>
        <v>-91.818779047235111</v>
      </c>
    </row>
    <row r="28" spans="1:16" x14ac:dyDescent="0.25">
      <c r="A28" s="5" t="s">
        <v>8</v>
      </c>
      <c r="B28" s="6">
        <v>47520</v>
      </c>
      <c r="C28" s="6">
        <v>35146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3"/>
        <v>-90.905797663960087</v>
      </c>
      <c r="O28" s="6">
        <f t="shared" si="7"/>
        <v>82666</v>
      </c>
      <c r="P28" s="8">
        <f t="shared" si="5"/>
        <v>-89.889064200883084</v>
      </c>
    </row>
    <row r="29" spans="1:16" x14ac:dyDescent="0.25">
      <c r="A29" s="5" t="s">
        <v>9</v>
      </c>
      <c r="B29" s="6">
        <v>4392</v>
      </c>
      <c r="C29" s="6">
        <v>3264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3"/>
        <v>-85.252123621904929</v>
      </c>
      <c r="O29" s="6">
        <f t="shared" si="7"/>
        <v>7656</v>
      </c>
      <c r="P29" s="8">
        <f t="shared" si="5"/>
        <v>-83.125041327778888</v>
      </c>
    </row>
    <row r="30" spans="1:16" x14ac:dyDescent="0.25">
      <c r="A30" s="5" t="s">
        <v>10</v>
      </c>
      <c r="B30" s="10">
        <v>20810200.170000002</v>
      </c>
      <c r="C30" s="10">
        <v>19815845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3"/>
        <v>-10.827898072106212</v>
      </c>
      <c r="O30" s="10">
        <f t="shared" si="7"/>
        <v>40626045.170000002</v>
      </c>
      <c r="P30" s="8">
        <f t="shared" si="5"/>
        <v>-7.4930453836813626</v>
      </c>
    </row>
    <row r="31" spans="1:16" x14ac:dyDescent="0.25">
      <c r="A31" s="18" t="s">
        <v>60</v>
      </c>
    </row>
    <row r="33" spans="1:16" x14ac:dyDescent="0.25">
      <c r="B33" s="22">
        <v>2020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3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8">(M38/M67-1)*100</f>
        <v>-91.379812173524073</v>
      </c>
      <c r="O38" s="6">
        <f t="shared" ref="O38:O53" si="9">SUM(B38:M38)</f>
        <v>6298880</v>
      </c>
      <c r="P38" s="8">
        <f t="shared" ref="P38:P59" si="10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8"/>
        <v>-88.739716436198151</v>
      </c>
      <c r="O39" s="6">
        <f t="shared" si="9"/>
        <v>1497946</v>
      </c>
      <c r="P39" s="8">
        <f t="shared" si="10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8"/>
        <v>-80.271944256266337</v>
      </c>
      <c r="O40" s="6">
        <f t="shared" si="9"/>
        <v>95880</v>
      </c>
      <c r="P40" s="8">
        <f t="shared" si="10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8"/>
        <v>-13.48544226881565</v>
      </c>
      <c r="O41" s="10">
        <f t="shared" si="9"/>
        <v>217887991.22000003</v>
      </c>
      <c r="P41" s="8">
        <f t="shared" si="10"/>
        <v>-23.226443211322724</v>
      </c>
    </row>
    <row r="42" spans="1:16" x14ac:dyDescent="0.25">
      <c r="A42" s="23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8"/>
        <v>-90.263120955188356</v>
      </c>
      <c r="O43" s="6">
        <f t="shared" si="9"/>
        <v>1748050</v>
      </c>
      <c r="P43" s="8">
        <f t="shared" si="10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8"/>
        <v>-90.245178287415797</v>
      </c>
      <c r="O44" s="6">
        <f t="shared" si="9"/>
        <v>1736829</v>
      </c>
      <c r="P44" s="8">
        <f t="shared" si="10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8"/>
        <v>-92.535545023696685</v>
      </c>
      <c r="O45" s="6">
        <f t="shared" si="9"/>
        <v>10864</v>
      </c>
      <c r="P45" s="8">
        <f t="shared" si="10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8"/>
        <v>-79.314994606256732</v>
      </c>
      <c r="O46" s="6">
        <f t="shared" si="9"/>
        <v>18982</v>
      </c>
      <c r="P46" s="8">
        <f t="shared" si="10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8"/>
        <v>-17.340291975354592</v>
      </c>
      <c r="O47" s="10">
        <f t="shared" si="9"/>
        <v>15787553</v>
      </c>
      <c r="P47" s="8">
        <f t="shared" si="10"/>
        <v>-3.8647196792931715</v>
      </c>
    </row>
    <row r="48" spans="1:16" x14ac:dyDescent="0.25">
      <c r="A48" s="23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8"/>
        <v>-81.420151557676107</v>
      </c>
      <c r="O49" s="6">
        <f t="shared" si="9"/>
        <v>96428</v>
      </c>
      <c r="P49" s="8">
        <f t="shared" si="10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8"/>
        <v>-81.420151557676107</v>
      </c>
      <c r="O50" s="6">
        <f t="shared" si="9"/>
        <v>96315</v>
      </c>
      <c r="P50" s="8">
        <f t="shared" si="10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8"/>
        <v>-80.346820809248555</v>
      </c>
      <c r="O52" s="6">
        <f t="shared" si="9"/>
        <v>1487</v>
      </c>
      <c r="P52" s="8">
        <f t="shared" si="10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9"/>
        <v>4702.0470000000005</v>
      </c>
      <c r="P53" s="8">
        <v>-87.6</v>
      </c>
    </row>
    <row r="54" spans="1:16" x14ac:dyDescent="0.25">
      <c r="A54" s="23" t="s">
        <v>11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8"/>
        <v>-90.638674232626315</v>
      </c>
      <c r="O55" s="6">
        <f>SUM(O37+O43+O49)</f>
        <v>9657416</v>
      </c>
      <c r="P55" s="8">
        <f t="shared" si="10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8"/>
        <v>-91.066165309479814</v>
      </c>
      <c r="O56" s="6">
        <f t="shared" ref="O56:O59" si="11">SUM(O38+O44+O50)</f>
        <v>8132024</v>
      </c>
      <c r="P56" s="8">
        <f t="shared" si="10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8"/>
        <v>-88.781313297439539</v>
      </c>
      <c r="O57" s="6">
        <f t="shared" si="11"/>
        <v>1508810</v>
      </c>
      <c r="P57" s="8">
        <f t="shared" si="10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8"/>
        <v>-80.12944983818771</v>
      </c>
      <c r="O58" s="6">
        <f t="shared" si="11"/>
        <v>116349</v>
      </c>
      <c r="P58" s="8">
        <f t="shared" si="10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2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8"/>
        <v>-13.742632298989898</v>
      </c>
      <c r="O59" s="10">
        <f t="shared" si="11"/>
        <v>233680246.26700002</v>
      </c>
      <c r="P59" s="8">
        <f t="shared" si="10"/>
        <v>-22.175659363752366</v>
      </c>
    </row>
    <row r="60" spans="1:16" x14ac:dyDescent="0.25">
      <c r="A60" s="18" t="s">
        <v>25</v>
      </c>
    </row>
    <row r="62" spans="1:16" x14ac:dyDescent="0.25">
      <c r="B62" s="22">
        <v>2019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3" t="s">
        <v>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3">(M67/M96-1)*100</f>
        <v>10.54310753981833</v>
      </c>
      <c r="O67" s="6">
        <f t="shared" ref="O67:O70" si="14">SUM(B67:M67)</f>
        <v>24318315</v>
      </c>
      <c r="P67" s="8">
        <f t="shared" ref="P67:P69" si="15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3"/>
        <v>16.425514571020994</v>
      </c>
      <c r="O68" s="6">
        <f t="shared" si="14"/>
        <v>7189864</v>
      </c>
      <c r="P68" s="8">
        <f t="shared" si="15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3"/>
        <v>5.0582075135986893</v>
      </c>
      <c r="O69" s="6">
        <f t="shared" si="14"/>
        <v>266802</v>
      </c>
      <c r="P69" s="8">
        <f t="shared" si="15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3"/>
        <v>-3.1967245127298316</v>
      </c>
      <c r="O70" s="12">
        <f t="shared" si="14"/>
        <v>283806039.91000009</v>
      </c>
      <c r="P70" s="8">
        <v>-3.9</v>
      </c>
    </row>
    <row r="71" spans="1:16" x14ac:dyDescent="0.25">
      <c r="A71" s="23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16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17">(M73/M102-1)*100</f>
        <v>14.89853027058594</v>
      </c>
      <c r="O73" s="6">
        <f t="shared" si="16"/>
        <v>7262251</v>
      </c>
      <c r="P73" s="8">
        <f t="shared" ref="P73:P75" si="18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17"/>
        <v>46.443030653556974</v>
      </c>
      <c r="O74" s="6">
        <f t="shared" si="16"/>
        <v>47782</v>
      </c>
      <c r="P74" s="8">
        <f t="shared" si="18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17"/>
        <v>13.394495412844032</v>
      </c>
      <c r="O75" s="6">
        <f t="shared" si="16"/>
        <v>51910</v>
      </c>
      <c r="P75" s="8">
        <f t="shared" si="18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17"/>
        <v>34.212872580818711</v>
      </c>
      <c r="O76" s="11">
        <f t="shared" si="16"/>
        <v>16422226</v>
      </c>
      <c r="P76" s="8">
        <v>3.7</v>
      </c>
    </row>
    <row r="77" spans="1:16" x14ac:dyDescent="0.25">
      <c r="A77" s="23" t="s">
        <v>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19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20">(M79/M108-1)*100</f>
        <v>-10.848584501000857</v>
      </c>
      <c r="O79" s="6">
        <f t="shared" si="19"/>
        <v>555068</v>
      </c>
      <c r="P79" s="8">
        <f t="shared" ref="P79:P81" si="21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20"/>
        <v>-15.609756097560979</v>
      </c>
      <c r="O81" s="6">
        <f t="shared" si="19"/>
        <v>6028</v>
      </c>
      <c r="P81" s="8">
        <f t="shared" si="21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20"/>
        <v>-57.727699530516432</v>
      </c>
      <c r="O82" s="11">
        <f t="shared" si="19"/>
        <v>38006</v>
      </c>
      <c r="P82" s="8">
        <v>-40.9</v>
      </c>
    </row>
    <row r="83" spans="1:16" x14ac:dyDescent="0.25">
      <c r="A83" s="23" t="s">
        <v>11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2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3">(M85/M114-1)*100</f>
        <v>11.072425625834104</v>
      </c>
      <c r="O85" s="6">
        <f t="shared" si="22"/>
        <v>32135634</v>
      </c>
      <c r="P85" s="8">
        <f t="shared" ref="P85:P88" si="24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3"/>
        <v>16.687625309960662</v>
      </c>
      <c r="O86" s="6">
        <f t="shared" si="22"/>
        <v>7237646</v>
      </c>
      <c r="P86" s="8">
        <f t="shared" si="24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3"/>
        <v>5.8627039527215041</v>
      </c>
      <c r="O87" s="6">
        <f t="shared" si="22"/>
        <v>324740</v>
      </c>
      <c r="P87" s="8">
        <f t="shared" si="24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3"/>
        <v>-1.4321558762392939</v>
      </c>
      <c r="O88" s="11">
        <f t="shared" si="22"/>
        <v>300266271.91000009</v>
      </c>
      <c r="P88" s="8">
        <f t="shared" si="24"/>
        <v>-3.5859793114276006</v>
      </c>
    </row>
    <row r="91" spans="1:16" x14ac:dyDescent="0.25">
      <c r="B91" s="22">
        <v>2018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3" t="s">
        <v>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22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23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11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  <mergeCell ref="B33:P33"/>
    <mergeCell ref="B62:P62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211" priority="253" operator="lessThan">
      <formula>0</formula>
    </cfRule>
    <cfRule type="cellIs" dxfId="210" priority="254" operator="greaterThan">
      <formula>0</formula>
    </cfRule>
  </conditionalFormatting>
  <conditionalFormatting sqref="N95:N99">
    <cfRule type="cellIs" dxfId="209" priority="245" operator="lessThan">
      <formula>0</formula>
    </cfRule>
    <cfRule type="cellIs" dxfId="208" priority="246" operator="greaterThan">
      <formula>0</formula>
    </cfRule>
  </conditionalFormatting>
  <conditionalFormatting sqref="N101:N105">
    <cfRule type="cellIs" dxfId="207" priority="243" operator="lessThan">
      <formula>0</formula>
    </cfRule>
    <cfRule type="cellIs" dxfId="206" priority="244" operator="greaterThan">
      <formula>0</formula>
    </cfRule>
  </conditionalFormatting>
  <conditionalFormatting sqref="N107:N111">
    <cfRule type="cellIs" dxfId="205" priority="241" operator="lessThan">
      <formula>0</formula>
    </cfRule>
    <cfRule type="cellIs" dxfId="204" priority="242" operator="greaterThan">
      <formula>0</formula>
    </cfRule>
  </conditionalFormatting>
  <conditionalFormatting sqref="N113:N117">
    <cfRule type="cellIs" dxfId="203" priority="239" operator="lessThan">
      <formula>0</formula>
    </cfRule>
    <cfRule type="cellIs" dxfId="202" priority="240" operator="greaterThan">
      <formula>0</formula>
    </cfRule>
  </conditionalFormatting>
  <conditionalFormatting sqref="P95:P99">
    <cfRule type="cellIs" dxfId="201" priority="221" operator="lessThan">
      <formula>0</formula>
    </cfRule>
    <cfRule type="cellIs" dxfId="200" priority="222" operator="greaterThan">
      <formula>0</formula>
    </cfRule>
  </conditionalFormatting>
  <conditionalFormatting sqref="P102:P105">
    <cfRule type="cellIs" dxfId="199" priority="219" operator="lessThan">
      <formula>0</formula>
    </cfRule>
    <cfRule type="cellIs" dxfId="198" priority="220" operator="greaterThan">
      <formula>0</formula>
    </cfRule>
  </conditionalFormatting>
  <conditionalFormatting sqref="P107:P111">
    <cfRule type="cellIs" dxfId="197" priority="217" operator="lessThan">
      <formula>0</formula>
    </cfRule>
    <cfRule type="cellIs" dxfId="196" priority="218" operator="greaterThan">
      <formula>0</formula>
    </cfRule>
  </conditionalFormatting>
  <conditionalFormatting sqref="P113:P117">
    <cfRule type="cellIs" dxfId="195" priority="215" operator="lessThan">
      <formula>0</formula>
    </cfRule>
    <cfRule type="cellIs" dxfId="194" priority="216" operator="greaterThan">
      <formula>0</formula>
    </cfRule>
  </conditionalFormatting>
  <conditionalFormatting sqref="P101">
    <cfRule type="cellIs" dxfId="193" priority="213" operator="lessThan">
      <formula>0</formula>
    </cfRule>
    <cfRule type="cellIs" dxfId="192" priority="214" operator="greaterThan">
      <formula>0</formula>
    </cfRule>
  </conditionalFormatting>
  <conditionalFormatting sqref="P66:P70">
    <cfRule type="cellIs" dxfId="191" priority="205" operator="lessThan">
      <formula>0</formula>
    </cfRule>
    <cfRule type="cellIs" dxfId="190" priority="206" operator="greaterThan">
      <formula>0</formula>
    </cfRule>
  </conditionalFormatting>
  <conditionalFormatting sqref="P72:P76">
    <cfRule type="cellIs" dxfId="189" priority="203" operator="lessThan">
      <formula>0</formula>
    </cfRule>
    <cfRule type="cellIs" dxfId="188" priority="204" operator="greaterThan">
      <formula>0</formula>
    </cfRule>
  </conditionalFormatting>
  <conditionalFormatting sqref="P78:P82">
    <cfRule type="cellIs" dxfId="187" priority="201" operator="lessThan">
      <formula>0</formula>
    </cfRule>
    <cfRule type="cellIs" dxfId="186" priority="202" operator="greaterThan">
      <formula>0</formula>
    </cfRule>
  </conditionalFormatting>
  <conditionalFormatting sqref="P84:P88">
    <cfRule type="cellIs" dxfId="185" priority="199" operator="lessThan">
      <formula>0</formula>
    </cfRule>
    <cfRule type="cellIs" dxfId="184" priority="200" operator="greaterThan">
      <formula>0</formula>
    </cfRule>
  </conditionalFormatting>
  <conditionalFormatting sqref="N72:N76">
    <cfRule type="cellIs" dxfId="183" priority="197" operator="lessThan">
      <formula>0</formula>
    </cfRule>
    <cfRule type="cellIs" dxfId="182" priority="198" operator="greaterThan">
      <formula>0</formula>
    </cfRule>
  </conditionalFormatting>
  <conditionalFormatting sqref="N78:N82">
    <cfRule type="cellIs" dxfId="181" priority="195" operator="lessThan">
      <formula>0</formula>
    </cfRule>
    <cfRule type="cellIs" dxfId="180" priority="196" operator="greaterThan">
      <formula>0</formula>
    </cfRule>
  </conditionalFormatting>
  <conditionalFormatting sqref="N84:N88">
    <cfRule type="cellIs" dxfId="179" priority="193" operator="lessThan">
      <formula>0</formula>
    </cfRule>
    <cfRule type="cellIs" dxfId="178" priority="194" operator="greaterThan">
      <formula>0</formula>
    </cfRule>
  </conditionalFormatting>
  <conditionalFormatting sqref="N37:N41">
    <cfRule type="cellIs" dxfId="177" priority="191" operator="lessThan">
      <formula>0</formula>
    </cfRule>
    <cfRule type="cellIs" dxfId="176" priority="192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75" priority="169" operator="lessThan">
      <formula>0</formula>
    </cfRule>
    <cfRule type="cellIs" dxfId="174" priority="170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73" priority="55" operator="lessThan">
      <formula>0</formula>
    </cfRule>
    <cfRule type="cellIs" dxfId="172" priority="56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71" priority="53" operator="lessThan">
      <formula>0</formula>
    </cfRule>
    <cfRule type="cellIs" dxfId="170" priority="54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69" priority="51" operator="lessThan">
      <formula>0</formula>
    </cfRule>
    <cfRule type="cellIs" dxfId="168" priority="52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67" priority="49" operator="lessThan">
      <formula>0</formula>
    </cfRule>
    <cfRule type="cellIs" dxfId="166" priority="50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65" priority="47" operator="lessThan">
      <formula>0</formula>
    </cfRule>
    <cfRule type="cellIs" dxfId="164" priority="48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63" priority="45" operator="lessThan">
      <formula>0</formula>
    </cfRule>
    <cfRule type="cellIs" dxfId="162" priority="46" operator="greaterThan">
      <formula>0</formula>
    </cfRule>
  </conditionalFormatting>
  <conditionalFormatting sqref="N8:N12">
    <cfRule type="cellIs" dxfId="161" priority="27" operator="lessThan">
      <formula>0</formula>
    </cfRule>
    <cfRule type="cellIs" dxfId="160" priority="28" operator="greaterThan">
      <formula>0</formula>
    </cfRule>
  </conditionalFormatting>
  <conditionalFormatting sqref="P8:P12">
    <cfRule type="cellIs" dxfId="153" priority="19" operator="lessThan">
      <formula>0</formula>
    </cfRule>
    <cfRule type="cellIs" dxfId="152" priority="20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0:P21 P26:P30 P23:P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3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16" t="s">
        <v>6</v>
      </c>
      <c r="B7" s="6">
        <v>198295</v>
      </c>
      <c r="C7" s="6">
        <v>158786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f>'DE_VIE Gruppe inkl. MLA und KSC'!O8</f>
        <v>357081</v>
      </c>
    </row>
    <row r="8" spans="1:14" x14ac:dyDescent="0.25">
      <c r="A8" s="16" t="s">
        <v>7</v>
      </c>
      <c r="B8" s="6">
        <v>148310</v>
      </c>
      <c r="C8" s="6">
        <v>122115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>'DE_VIE Gruppe inkl. MLA und KSC'!O9</f>
        <v>270425</v>
      </c>
    </row>
    <row r="9" spans="1:14" x14ac:dyDescent="0.25">
      <c r="A9" s="16" t="s">
        <v>8</v>
      </c>
      <c r="B9" s="6">
        <v>47366</v>
      </c>
      <c r="C9" s="6">
        <v>35084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>'DE_VIE Gruppe inkl. MLA und KSC'!O10</f>
        <v>82450</v>
      </c>
    </row>
    <row r="10" spans="1:14" x14ac:dyDescent="0.25">
      <c r="A10" s="16" t="s">
        <v>9</v>
      </c>
      <c r="B10" s="6">
        <v>3733</v>
      </c>
      <c r="C10" s="6">
        <v>2806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>'DE_VIE Gruppe inkl. MLA und KSC'!O11</f>
        <v>6539</v>
      </c>
    </row>
    <row r="11" spans="1:14" x14ac:dyDescent="0.25">
      <c r="A11" s="16" t="s">
        <v>10</v>
      </c>
      <c r="B11" s="10">
        <v>19734820.170000002</v>
      </c>
      <c r="C11" s="10">
        <v>18574718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Gruppe inkl. MLA und KSC'!O12</f>
        <v>38309538.170000002</v>
      </c>
    </row>
    <row r="12" spans="1:14" x14ac:dyDescent="0.25">
      <c r="A12" s="17" t="s">
        <v>28</v>
      </c>
      <c r="B12" s="6">
        <v>170873</v>
      </c>
      <c r="C12" s="6">
        <v>141662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SUM(B12:M12)</f>
        <v>312535</v>
      </c>
    </row>
    <row r="13" spans="1:14" x14ac:dyDescent="0.25">
      <c r="A13" s="16" t="s">
        <v>29</v>
      </c>
      <c r="B13" s="8">
        <f t="shared" ref="B13:C13" si="0">B9/B7*100</f>
        <v>23.886633551022467</v>
      </c>
      <c r="C13" s="8">
        <f t="shared" si="0"/>
        <v>22.095146927310971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N9/N7*100</f>
        <v>23.089999187859338</v>
      </c>
    </row>
    <row r="14" spans="1:14" x14ac:dyDescent="0.25">
      <c r="A14" s="23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16" t="s">
        <v>6</v>
      </c>
      <c r="B15" s="8">
        <f t="shared" ref="B15:C20" si="1">(B7/B27-1)*100</f>
        <v>-90.52884571754997</v>
      </c>
      <c r="C15" s="8">
        <f t="shared" si="1"/>
        <v>-92.129414149765481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'DE_VIE Gruppe inkl. MLA und KSC'!P8</f>
        <v>-91.314294304199279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" si="2">(C8/C28-1)*100</f>
        <v>-92.516669965627486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>'DE_VIE Gruppe inkl. MLA und KSC'!P9</f>
        <v>-91.794035993055928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" si="3">(C9/C29-1)*100</f>
        <v>-90.87812716125778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>'DE_VIE Gruppe inkl. MLA und KSC'!P10</f>
        <v>-89.837197950922729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" si="4">(C10/C30-1)*100</f>
        <v>-84.935845815214478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>'DE_VIE Gruppe inkl. MLA und KSC'!P11</f>
        <v>-82.852572507473639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" si="5">(C11/C31-1)*100</f>
        <v>-10.801542544468445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>'DE_VIE Gruppe inkl. MLA und KSC'!P12</f>
        <v>-6.9717100097336226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" si="6">(C12/C32-1)*100</f>
        <v>-81.219856877338202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(SUM(B12:C12)/SUM(B32:C32)-1)*100</f>
        <v>-79.886941876875525</v>
      </c>
    </row>
    <row r="21" spans="1:17" x14ac:dyDescent="0.25">
      <c r="A21" s="16" t="s">
        <v>30</v>
      </c>
      <c r="B21" s="8">
        <f t="shared" ref="B21:C21" si="7">B13-B33</f>
        <v>3.5072333294979003</v>
      </c>
      <c r="C21" s="8">
        <f t="shared" si="7"/>
        <v>3.0308874447236995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>N13-(SUM(B29:C29)/SUM(B27:C27)*100)</f>
        <v>3.3559793286185524</v>
      </c>
    </row>
    <row r="22" spans="1:17" x14ac:dyDescent="0.25">
      <c r="A22" s="18" t="s">
        <v>59</v>
      </c>
    </row>
    <row r="24" spans="1:17" x14ac:dyDescent="0.25">
      <c r="B24" s="22">
        <v>2020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3" t="s">
        <v>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8">B29/B27*100</f>
        <v>20.379400221524566</v>
      </c>
      <c r="C33" s="8">
        <f t="shared" si="8"/>
        <v>19.064259482587271</v>
      </c>
      <c r="D33" s="8">
        <f t="shared" si="8"/>
        <v>18.615035611178868</v>
      </c>
      <c r="E33" s="8">
        <f t="shared" si="8"/>
        <v>2.5649145028499047</v>
      </c>
      <c r="F33" s="8">
        <f t="shared" si="8"/>
        <v>2.3364023364023363</v>
      </c>
      <c r="G33" s="8">
        <f t="shared" si="8"/>
        <v>12.522081607830646</v>
      </c>
      <c r="H33" s="8">
        <f t="shared" si="8"/>
        <v>15.512951749744088</v>
      </c>
      <c r="I33" s="8">
        <f t="shared" si="8"/>
        <v>16.684885347667592</v>
      </c>
      <c r="J33" s="8">
        <f t="shared" si="8"/>
        <v>19.083072030619995</v>
      </c>
      <c r="K33" s="8">
        <f t="shared" si="8"/>
        <v>25.439359757952111</v>
      </c>
      <c r="L33" s="8">
        <f t="shared" si="8"/>
        <v>22.423322198603096</v>
      </c>
      <c r="M33" s="8">
        <f t="shared" si="8"/>
        <v>22.687656775570122</v>
      </c>
      <c r="N33" s="8">
        <f>N29/N27*100</f>
        <v>19.172633905452724</v>
      </c>
    </row>
    <row r="34" spans="1:14" x14ac:dyDescent="0.25">
      <c r="A34" s="23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6" t="s">
        <v>6</v>
      </c>
      <c r="B35" s="8">
        <f t="shared" ref="B35:H40" si="9">(B27/B47-1)*100</f>
        <v>14.350685419321296</v>
      </c>
      <c r="C35" s="8">
        <f t="shared" si="9"/>
        <v>8.2510055331149736</v>
      </c>
      <c r="D35" s="8">
        <f t="shared" si="9"/>
        <v>-65.817184892407852</v>
      </c>
      <c r="E35" s="8">
        <f t="shared" si="9"/>
        <v>-99.53968101264347</v>
      </c>
      <c r="F35" s="8">
        <f t="shared" si="9"/>
        <v>-99.297849512071096</v>
      </c>
      <c r="G35" s="8">
        <f t="shared" si="9"/>
        <v>-95.373055831918023</v>
      </c>
      <c r="H35" s="8">
        <f t="shared" si="9"/>
        <v>-81.768520275827157</v>
      </c>
      <c r="I35" s="8">
        <f t="shared" ref="I35:M35" si="10">(I27/I47-1)*100</f>
        <v>-74.683880140398983</v>
      </c>
      <c r="J35" s="8">
        <f t="shared" si="10"/>
        <v>-81.11624495241</v>
      </c>
      <c r="K35" s="8">
        <f t="shared" si="10"/>
        <v>-86.724036773140426</v>
      </c>
      <c r="L35" s="8">
        <f t="shared" si="10"/>
        <v>-92.425794828387993</v>
      </c>
      <c r="M35" s="8">
        <f t="shared" si="10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9"/>
        <v>14.882327309690368</v>
      </c>
      <c r="C36" s="8">
        <f t="shared" ref="C36:H36" si="11">(C28/C48-1)*100</f>
        <v>8.3407305409179067</v>
      </c>
      <c r="D36" s="8">
        <f t="shared" si="11"/>
        <v>-64.144516780139838</v>
      </c>
      <c r="E36" s="8">
        <f t="shared" si="11"/>
        <v>-99.414491560666704</v>
      </c>
      <c r="F36" s="8">
        <f t="shared" si="11"/>
        <v>-99.119677998034817</v>
      </c>
      <c r="G36" s="8">
        <f t="shared" si="11"/>
        <v>-94.69910224112806</v>
      </c>
      <c r="H36" s="8">
        <f t="shared" si="11"/>
        <v>-79.357137036810684</v>
      </c>
      <c r="I36" s="8">
        <f t="shared" ref="I36:M36" si="12">(I28/I48-1)*100</f>
        <v>-71.951163823174994</v>
      </c>
      <c r="J36" s="8">
        <f t="shared" si="12"/>
        <v>-79.819063350088371</v>
      </c>
      <c r="K36" s="8">
        <f t="shared" si="12"/>
        <v>-86.722439347920769</v>
      </c>
      <c r="L36" s="8">
        <f t="shared" si="12"/>
        <v>-92.555258429222349</v>
      </c>
      <c r="M36" s="8">
        <f t="shared" si="12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9"/>
        <v>13.307025557137099</v>
      </c>
      <c r="C37" s="8">
        <f t="shared" ref="C37:H37" si="13">(C29/C49-1)*100</f>
        <v>9.7930963609166746</v>
      </c>
      <c r="D37" s="8">
        <f t="shared" si="13"/>
        <v>-70.61754427068081</v>
      </c>
      <c r="E37" s="8">
        <f t="shared" si="13"/>
        <v>-99.948099380075931</v>
      </c>
      <c r="F37" s="8">
        <f t="shared" si="13"/>
        <v>-99.925469996936684</v>
      </c>
      <c r="G37" s="8">
        <f t="shared" si="13"/>
        <v>-97.493928979199154</v>
      </c>
      <c r="H37" s="8">
        <f t="shared" si="13"/>
        <v>-88.677668368587405</v>
      </c>
      <c r="I37" s="8">
        <f t="shared" ref="I37:M37" si="14">(I29/I49-1)*100</f>
        <v>-82.857474047551577</v>
      </c>
      <c r="J37" s="8">
        <f t="shared" si="14"/>
        <v>-85.164731844100686</v>
      </c>
      <c r="K37" s="8">
        <f t="shared" si="14"/>
        <v>-86.886399144919281</v>
      </c>
      <c r="L37" s="8">
        <f t="shared" si="14"/>
        <v>-92.23735215187358</v>
      </c>
      <c r="M37" s="8">
        <f t="shared" si="14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9"/>
        <v>7.3523746629244435</v>
      </c>
      <c r="C38" s="8">
        <f t="shared" ref="C38:H38" si="15">(C30/C50-1)*100</f>
        <v>7.9012917801077442</v>
      </c>
      <c r="D38" s="8">
        <f t="shared" si="15"/>
        <v>-49.882825577502508</v>
      </c>
      <c r="E38" s="8">
        <f t="shared" si="15"/>
        <v>-95.797215655371687</v>
      </c>
      <c r="F38" s="8">
        <f t="shared" si="15"/>
        <v>-95.6229232473233</v>
      </c>
      <c r="G38" s="8">
        <f t="shared" si="15"/>
        <v>-89.914066033469027</v>
      </c>
      <c r="H38" s="8">
        <f t="shared" si="15"/>
        <v>-69.613413325916795</v>
      </c>
      <c r="I38" s="8">
        <f t="shared" ref="I38:M38" si="16">(I30/I50-1)*100</f>
        <v>-57.507288629737609</v>
      </c>
      <c r="J38" s="8">
        <f t="shared" si="16"/>
        <v>-61.474970079650035</v>
      </c>
      <c r="K38" s="8">
        <f t="shared" si="16"/>
        <v>-70.34427134185168</v>
      </c>
      <c r="L38" s="8">
        <f t="shared" si="16"/>
        <v>-79.383495145631073</v>
      </c>
      <c r="M38" s="8">
        <f t="shared" si="16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9"/>
        <v>-4.0949089009426505</v>
      </c>
      <c r="C39" s="8">
        <f t="shared" ref="C39:H39" si="17">(C31/C51-1)*100</f>
        <v>2.9925259007467675</v>
      </c>
      <c r="D39" s="8">
        <f t="shared" si="17"/>
        <v>-12.11635725311192</v>
      </c>
      <c r="E39" s="8">
        <f t="shared" si="17"/>
        <v>-38.226184442585186</v>
      </c>
      <c r="F39" s="8">
        <f t="shared" si="17"/>
        <v>-34.302408603067171</v>
      </c>
      <c r="G39" s="8">
        <f t="shared" si="17"/>
        <v>-34.875186793212563</v>
      </c>
      <c r="H39" s="8">
        <f t="shared" si="17"/>
        <v>-32.128279383698697</v>
      </c>
      <c r="I39" s="8">
        <f t="shared" ref="I39:M40" si="18">(I31/I51-1)*100</f>
        <v>-31.924508810060892</v>
      </c>
      <c r="J39" s="8">
        <f t="shared" si="18"/>
        <v>-27.137368581308962</v>
      </c>
      <c r="K39" s="8">
        <f t="shared" si="18"/>
        <v>-26.680715938379397</v>
      </c>
      <c r="L39" s="8">
        <f t="shared" si="18"/>
        <v>-21.803286439266188</v>
      </c>
      <c r="M39" s="8">
        <f t="shared" si="18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9"/>
        <v>7.3226418690555128</v>
      </c>
      <c r="C40" s="8">
        <f t="shared" ref="C40:H40" si="19">(C32/C52-1)*100</f>
        <v>7.2094236298541947</v>
      </c>
      <c r="D40" s="8">
        <f t="shared" si="19"/>
        <v>-46.591855490339739</v>
      </c>
      <c r="E40" s="8">
        <f t="shared" si="19"/>
        <v>-90.686176799891427</v>
      </c>
      <c r="F40" s="8">
        <f t="shared" si="19"/>
        <v>-90.36380022394242</v>
      </c>
      <c r="G40" s="8">
        <f t="shared" si="19"/>
        <v>-87.428882088371012</v>
      </c>
      <c r="H40" s="8">
        <f t="shared" si="19"/>
        <v>-70.570754850435762</v>
      </c>
      <c r="I40" s="8">
        <f t="shared" ref="I40:J40" si="20">(I32/I52-1)*100</f>
        <v>-60.882496343247198</v>
      </c>
      <c r="J40" s="8">
        <f t="shared" si="20"/>
        <v>-64.98877586309213</v>
      </c>
      <c r="K40" s="8">
        <f t="shared" si="18"/>
        <v>-72.56677989714926</v>
      </c>
      <c r="L40" s="8">
        <f t="shared" si="18"/>
        <v>-77.86024067675443</v>
      </c>
      <c r="M40" s="8">
        <f t="shared" si="18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1">B33-B53</f>
        <v>-0.18771264996156134</v>
      </c>
      <c r="C41" s="8">
        <f t="shared" si="21"/>
        <v>0.26776564885544474</v>
      </c>
      <c r="D41" s="8">
        <f t="shared" si="21"/>
        <v>-3.0412318696643474</v>
      </c>
      <c r="E41" s="8">
        <f t="shared" si="21"/>
        <v>-20.183924496284263</v>
      </c>
      <c r="F41" s="8">
        <f t="shared" si="21"/>
        <v>-19.674948436112654</v>
      </c>
      <c r="G41" s="8">
        <f t="shared" si="21"/>
        <v>-10.597363925314426</v>
      </c>
      <c r="H41" s="8">
        <f t="shared" si="21"/>
        <v>-9.4663612128674135</v>
      </c>
      <c r="I41" s="8">
        <f t="shared" ref="I41:M41" si="22">I33-I53</f>
        <v>-7.9553898648032906</v>
      </c>
      <c r="J41" s="8">
        <f t="shared" si="22"/>
        <v>-5.2076960225644662</v>
      </c>
      <c r="K41" s="8">
        <f t="shared" si="22"/>
        <v>-0.31497029934660148</v>
      </c>
      <c r="L41" s="8">
        <f t="shared" si="22"/>
        <v>0.54433885629243051</v>
      </c>
      <c r="M41" s="8">
        <f t="shared" si="22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2">
        <v>2019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3" t="s">
        <v>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23">C49/C47*100</f>
        <v>18.796493833731827</v>
      </c>
      <c r="D53" s="8">
        <f t="shared" si="23"/>
        <v>21.656267480843216</v>
      </c>
      <c r="E53" s="8">
        <f t="shared" si="23"/>
        <v>22.748838999134168</v>
      </c>
      <c r="F53" s="8">
        <f t="shared" si="23"/>
        <v>22.011350772514991</v>
      </c>
      <c r="G53" s="8">
        <f t="shared" si="23"/>
        <v>23.119445533145072</v>
      </c>
      <c r="H53" s="8">
        <f t="shared" si="23"/>
        <v>24.979312962611502</v>
      </c>
      <c r="I53" s="8">
        <f t="shared" si="23"/>
        <v>24.640275212470883</v>
      </c>
      <c r="J53" s="8">
        <f t="shared" si="23"/>
        <v>24.290768053184461</v>
      </c>
      <c r="K53" s="8">
        <f t="shared" si="23"/>
        <v>25.754330057298713</v>
      </c>
      <c r="L53" s="8">
        <f t="shared" si="23"/>
        <v>21.878983342310665</v>
      </c>
      <c r="M53" s="8">
        <f t="shared" si="23"/>
        <v>18.527361748116412</v>
      </c>
      <c r="N53" s="8">
        <f t="shared" si="23"/>
        <v>22.708044601717209</v>
      </c>
    </row>
    <row r="54" spans="1:14" x14ac:dyDescent="0.25">
      <c r="A54" s="23" t="s">
        <v>27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16" t="s">
        <v>6</v>
      </c>
      <c r="B55" s="8">
        <f t="shared" ref="B55:B60" si="24">(B47/B67-1)*100</f>
        <v>24.369753036522489</v>
      </c>
      <c r="C55" s="8">
        <f t="shared" ref="C55:M55" si="25">(C47/C67-1)*100</f>
        <v>25.633530893225974</v>
      </c>
      <c r="D55" s="8">
        <f t="shared" si="25"/>
        <v>23.923062655028993</v>
      </c>
      <c r="E55" s="8">
        <f t="shared" si="25"/>
        <v>26.590532917789943</v>
      </c>
      <c r="F55" s="8">
        <f t="shared" si="25"/>
        <v>24.374423444196314</v>
      </c>
      <c r="G55" s="8">
        <f t="shared" si="25"/>
        <v>19.659733303831374</v>
      </c>
      <c r="H55" s="8">
        <f t="shared" si="25"/>
        <v>15.783536719356594</v>
      </c>
      <c r="I55" s="8">
        <f t="shared" si="25"/>
        <v>13.216821232456621</v>
      </c>
      <c r="J55" s="8">
        <f t="shared" si="25"/>
        <v>10.424167575305777</v>
      </c>
      <c r="K55" s="8">
        <f t="shared" si="25"/>
        <v>10.220587694628524</v>
      </c>
      <c r="L55" s="8">
        <f t="shared" si="25"/>
        <v>9.0552197378706687</v>
      </c>
      <c r="M55" s="8">
        <f t="shared" si="25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24"/>
        <v>30.583063563486835</v>
      </c>
      <c r="C56" s="8">
        <f t="shared" ref="C56:M56" si="26">(C48/C68-1)*100</f>
        <v>30.59962975648034</v>
      </c>
      <c r="D56" s="8">
        <f t="shared" si="26"/>
        <v>27.544573172303167</v>
      </c>
      <c r="E56" s="8">
        <f t="shared" si="26"/>
        <v>32.236611985286402</v>
      </c>
      <c r="F56" s="8">
        <f t="shared" si="26"/>
        <v>29.495621843040066</v>
      </c>
      <c r="G56" s="8">
        <f t="shared" si="26"/>
        <v>25.40505351829627</v>
      </c>
      <c r="H56" s="8">
        <f t="shared" si="26"/>
        <v>19.030989444544065</v>
      </c>
      <c r="I56" s="8">
        <f t="shared" si="26"/>
        <v>17.806954099595341</v>
      </c>
      <c r="J56" s="8">
        <f t="shared" si="26"/>
        <v>11.981656883205716</v>
      </c>
      <c r="K56" s="8">
        <f t="shared" si="26"/>
        <v>9.8809568492036703</v>
      </c>
      <c r="L56" s="8">
        <f t="shared" si="26"/>
        <v>7.7836061210141416</v>
      </c>
      <c r="M56" s="8">
        <f t="shared" si="26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24"/>
        <v>6.1562315000140977</v>
      </c>
      <c r="C57" s="8">
        <f t="shared" ref="C57:M57" si="27">(C49/C69-1)*100</f>
        <v>8.6415005396285771</v>
      </c>
      <c r="D57" s="8">
        <f t="shared" si="27"/>
        <v>10.416235513245041</v>
      </c>
      <c r="E57" s="8">
        <f t="shared" si="27"/>
        <v>8.2347678640160673</v>
      </c>
      <c r="F57" s="8">
        <f t="shared" si="27"/>
        <v>6.5852763668555081</v>
      </c>
      <c r="G57" s="8">
        <f t="shared" si="27"/>
        <v>3.0612366798872248</v>
      </c>
      <c r="H57" s="8">
        <f t="shared" si="27"/>
        <v>6.6609038601799009</v>
      </c>
      <c r="I57" s="8">
        <f t="shared" si="27"/>
        <v>1.3539621538075863</v>
      </c>
      <c r="J57" s="8">
        <f t="shared" si="27"/>
        <v>6.009029080675421</v>
      </c>
      <c r="K57" s="8">
        <f t="shared" si="27"/>
        <v>11.368246526090765</v>
      </c>
      <c r="L57" s="8">
        <f t="shared" si="27"/>
        <v>14.318553285960256</v>
      </c>
      <c r="M57" s="8">
        <f t="shared" si="27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24"/>
        <v>15.312856961543343</v>
      </c>
      <c r="C58" s="8">
        <f t="shared" ref="C58:M58" si="28">(C50/C70-1)*100</f>
        <v>15.999193656766565</v>
      </c>
      <c r="D58" s="8">
        <f t="shared" si="28"/>
        <v>15.954968944099379</v>
      </c>
      <c r="E58" s="8">
        <f t="shared" si="28"/>
        <v>16.749297214413495</v>
      </c>
      <c r="F58" s="8">
        <f t="shared" si="28"/>
        <v>15.805225653206655</v>
      </c>
      <c r="G58" s="8">
        <f t="shared" si="28"/>
        <v>12.8689437534806</v>
      </c>
      <c r="H58" s="8">
        <f t="shared" si="28"/>
        <v>12.341546152472782</v>
      </c>
      <c r="I58" s="8">
        <f t="shared" si="28"/>
        <v>8.673267326732681</v>
      </c>
      <c r="J58" s="8">
        <f t="shared" si="28"/>
        <v>8.0390583199571921</v>
      </c>
      <c r="K58" s="8">
        <f t="shared" si="28"/>
        <v>3.8485275965438159</v>
      </c>
      <c r="L58" s="8">
        <f t="shared" si="28"/>
        <v>1.6982622432859307</v>
      </c>
      <c r="M58" s="8">
        <f t="shared" si="28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24"/>
        <v>-2.8433230066930326</v>
      </c>
      <c r="C59" s="8">
        <f t="shared" ref="C59:M59" si="29">(C51/C71-1)*100</f>
        <v>-1.6932809354372247</v>
      </c>
      <c r="D59" s="8">
        <f t="shared" si="29"/>
        <v>-1.9255208001491386</v>
      </c>
      <c r="E59" s="8">
        <f t="shared" si="29"/>
        <v>-6.7176397305839908</v>
      </c>
      <c r="F59" s="8">
        <f t="shared" si="29"/>
        <v>-1.4900055564651793</v>
      </c>
      <c r="G59" s="8">
        <f t="shared" si="29"/>
        <v>-12.744547381627559</v>
      </c>
      <c r="H59" s="8">
        <f t="shared" si="29"/>
        <v>-8.4158039637499904</v>
      </c>
      <c r="I59" s="8">
        <f t="shared" si="29"/>
        <v>-3.6603026309772524</v>
      </c>
      <c r="J59" s="8">
        <f t="shared" si="29"/>
        <v>-2.9684489660824043</v>
      </c>
      <c r="K59" s="8">
        <f t="shared" si="29"/>
        <v>-2.7884937741387783</v>
      </c>
      <c r="L59" s="8">
        <f t="shared" si="29"/>
        <v>1.2082303271461203</v>
      </c>
      <c r="M59" s="8">
        <f t="shared" si="29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24"/>
        <v>19.476241640874314</v>
      </c>
      <c r="C60" s="8">
        <f t="shared" ref="C60:M60" si="30">(C52/C72-1)*100</f>
        <v>19.15590848816473</v>
      </c>
      <c r="D60" s="8">
        <f t="shared" si="30"/>
        <v>18.495243721325693</v>
      </c>
      <c r="E60" s="8">
        <f t="shared" si="30"/>
        <v>21.241975416558478</v>
      </c>
      <c r="F60" s="8">
        <f t="shared" si="30"/>
        <v>19.413349115856615</v>
      </c>
      <c r="G60" s="8">
        <f t="shared" si="30"/>
        <v>14.922243701898697</v>
      </c>
      <c r="H60" s="8">
        <f t="shared" si="30"/>
        <v>15.096320550480137</v>
      </c>
      <c r="I60" s="8">
        <f t="shared" si="30"/>
        <v>10.804237284398166</v>
      </c>
      <c r="J60" s="8">
        <f t="shared" si="30"/>
        <v>9.9266674164885771</v>
      </c>
      <c r="K60" s="8">
        <f t="shared" si="30"/>
        <v>7.3050248880731861</v>
      </c>
      <c r="L60" s="8">
        <f t="shared" si="30"/>
        <v>4.6190435827503817</v>
      </c>
      <c r="M60" s="8">
        <f t="shared" si="30"/>
        <v>7.1896807734886048</v>
      </c>
      <c r="N60" s="8">
        <f t="shared" ref="N60" si="31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2">C53-C73</f>
        <v>-2.9398580853315366</v>
      </c>
      <c r="D61" s="8">
        <f t="shared" si="32"/>
        <v>-2.6491345230194767</v>
      </c>
      <c r="E61" s="8">
        <f t="shared" si="32"/>
        <v>-3.8580241095806151</v>
      </c>
      <c r="F61" s="8">
        <f t="shared" si="32"/>
        <v>-3.6737077541131349</v>
      </c>
      <c r="G61" s="8">
        <f t="shared" si="32"/>
        <v>-3.7234953799487869</v>
      </c>
      <c r="H61" s="8">
        <f t="shared" si="32"/>
        <v>-2.1364632492810891</v>
      </c>
      <c r="I61" s="8">
        <f t="shared" si="32"/>
        <v>-2.8839929519587102</v>
      </c>
      <c r="J61" s="8">
        <f t="shared" si="32"/>
        <v>-1.0116789675918518</v>
      </c>
      <c r="K61" s="8">
        <f t="shared" si="32"/>
        <v>0.26540046432110742</v>
      </c>
      <c r="L61" s="8">
        <f t="shared" si="32"/>
        <v>1.0073289392984286</v>
      </c>
      <c r="M61" s="8">
        <f t="shared" si="32"/>
        <v>0.76776862267503532</v>
      </c>
      <c r="N61" s="8">
        <f t="shared" ref="N61" si="33">N53-N73</f>
        <v>-1.9959827098937311</v>
      </c>
    </row>
    <row r="64" spans="1:14" x14ac:dyDescent="0.25">
      <c r="B64" s="22">
        <v>2018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3" t="s">
        <v>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34">C69/C67*100</f>
        <v>21.736351919063363</v>
      </c>
      <c r="D73" s="8">
        <f t="shared" si="34"/>
        <v>24.305402003862692</v>
      </c>
      <c r="E73" s="8">
        <f t="shared" si="34"/>
        <v>26.606863108714784</v>
      </c>
      <c r="F73" s="8">
        <f t="shared" si="34"/>
        <v>25.685058526628126</v>
      </c>
      <c r="G73" s="8">
        <f t="shared" si="34"/>
        <v>26.842940913093859</v>
      </c>
      <c r="H73" s="8">
        <f t="shared" si="34"/>
        <v>27.115776211892591</v>
      </c>
      <c r="I73" s="8">
        <f t="shared" si="34"/>
        <v>27.524268164429593</v>
      </c>
      <c r="J73" s="8">
        <f t="shared" si="34"/>
        <v>25.302447020776313</v>
      </c>
      <c r="K73" s="8">
        <f t="shared" si="34"/>
        <v>25.488929592977605</v>
      </c>
      <c r="L73" s="8">
        <f t="shared" si="34"/>
        <v>20.871654403012236</v>
      </c>
      <c r="M73" s="8">
        <f t="shared" si="34"/>
        <v>17.759593125441377</v>
      </c>
      <c r="N73" s="8">
        <f t="shared" si="34"/>
        <v>24.70402731161094</v>
      </c>
    </row>
    <row r="74" spans="1:14" x14ac:dyDescent="0.25">
      <c r="A74" s="23" t="s">
        <v>27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66:N66"/>
    <mergeCell ref="A74:N74"/>
    <mergeCell ref="B24:N24"/>
    <mergeCell ref="A26:N26"/>
    <mergeCell ref="A34:N34"/>
    <mergeCell ref="B44:N44"/>
    <mergeCell ref="A46:N46"/>
    <mergeCell ref="B4:N4"/>
    <mergeCell ref="A6:N6"/>
    <mergeCell ref="A14:N14"/>
    <mergeCell ref="A54:N54"/>
    <mergeCell ref="B64:N64"/>
  </mergeCells>
  <conditionalFormatting sqref="N35:N39">
    <cfRule type="cellIs" dxfId="145" priority="61" operator="lessThan">
      <formula>0</formula>
    </cfRule>
    <cfRule type="cellIs" dxfId="144" priority="62" operator="greaterThan">
      <formula>0</formula>
    </cfRule>
  </conditionalFormatting>
  <conditionalFormatting sqref="N55:N59">
    <cfRule type="cellIs" dxfId="143" priority="59" operator="lessThan">
      <formula>0</formula>
    </cfRule>
    <cfRule type="cellIs" dxfId="142" priority="60" operator="greaterThan">
      <formula>0</formula>
    </cfRule>
  </conditionalFormatting>
  <conditionalFormatting sqref="B35:C41 D41">
    <cfRule type="cellIs" dxfId="141" priority="55" operator="lessThan">
      <formula>0</formula>
    </cfRule>
    <cfRule type="cellIs" dxfId="140" priority="56" operator="greaterThan">
      <formula>0</formula>
    </cfRule>
  </conditionalFormatting>
  <conditionalFormatting sqref="B55:M61 N60:N61">
    <cfRule type="cellIs" dxfId="139" priority="53" operator="lessThan">
      <formula>0</formula>
    </cfRule>
    <cfRule type="cellIs" dxfId="138" priority="54" operator="greaterThan">
      <formula>0</formula>
    </cfRule>
  </conditionalFormatting>
  <conditionalFormatting sqref="N75:N81">
    <cfRule type="cellIs" dxfId="137" priority="51" operator="lessThan">
      <formula>0</formula>
    </cfRule>
    <cfRule type="cellIs" dxfId="136" priority="52" operator="greaterThan">
      <formula>0</formula>
    </cfRule>
  </conditionalFormatting>
  <conditionalFormatting sqref="B75:M81">
    <cfRule type="cellIs" dxfId="135" priority="47" operator="lessThan">
      <formula>0</formula>
    </cfRule>
    <cfRule type="cellIs" dxfId="134" priority="48" operator="greaterThan">
      <formula>0</formula>
    </cfRule>
  </conditionalFormatting>
  <conditionalFormatting sqref="D35:D40">
    <cfRule type="cellIs" dxfId="133" priority="35" operator="lessThan">
      <formula>0</formula>
    </cfRule>
    <cfRule type="cellIs" dxfId="132" priority="36" operator="greaterThan">
      <formula>0</formula>
    </cfRule>
  </conditionalFormatting>
  <conditionalFormatting sqref="E35:G40">
    <cfRule type="cellIs" dxfId="131" priority="31" operator="lessThan">
      <formula>0</formula>
    </cfRule>
    <cfRule type="cellIs" dxfId="130" priority="32" operator="greaterThan">
      <formula>0</formula>
    </cfRule>
  </conditionalFormatting>
  <conditionalFormatting sqref="E41:M41">
    <cfRule type="cellIs" dxfId="129" priority="29" operator="lessThan">
      <formula>0</formula>
    </cfRule>
    <cfRule type="cellIs" dxfId="128" priority="30" operator="greaterThan">
      <formula>0</formula>
    </cfRule>
  </conditionalFormatting>
  <conditionalFormatting sqref="H35:M40">
    <cfRule type="cellIs" dxfId="127" priority="27" operator="lessThan">
      <formula>0</formula>
    </cfRule>
    <cfRule type="cellIs" dxfId="126" priority="28" operator="greaterThan">
      <formula>0</formula>
    </cfRule>
  </conditionalFormatting>
  <conditionalFormatting sqref="N40:N41">
    <cfRule type="cellIs" dxfId="125" priority="25" operator="lessThan">
      <formula>0</formula>
    </cfRule>
    <cfRule type="cellIs" dxfId="124" priority="26" operator="greaterThan">
      <formula>0</formula>
    </cfRule>
  </conditionalFormatting>
  <conditionalFormatting sqref="D21">
    <cfRule type="cellIs" dxfId="123" priority="21" operator="lessThan">
      <formula>0</formula>
    </cfRule>
    <cfRule type="cellIs" dxfId="122" priority="22" operator="greaterThan">
      <formula>0</formula>
    </cfRule>
  </conditionalFormatting>
  <conditionalFormatting sqref="D15:D20">
    <cfRule type="cellIs" dxfId="121" priority="19" operator="lessThan">
      <formula>0</formula>
    </cfRule>
    <cfRule type="cellIs" dxfId="120" priority="20" operator="greaterThan">
      <formula>0</formula>
    </cfRule>
  </conditionalFormatting>
  <conditionalFormatting sqref="E15:G20">
    <cfRule type="cellIs" dxfId="119" priority="17" operator="lessThan">
      <formula>0</formula>
    </cfRule>
    <cfRule type="cellIs" dxfId="118" priority="18" operator="greaterThan">
      <formula>0</formula>
    </cfRule>
  </conditionalFormatting>
  <conditionalFormatting sqref="E21:M21">
    <cfRule type="cellIs" dxfId="117" priority="15" operator="lessThan">
      <formula>0</formula>
    </cfRule>
    <cfRule type="cellIs" dxfId="116" priority="16" operator="greaterThan">
      <formula>0</formula>
    </cfRule>
  </conditionalFormatting>
  <conditionalFormatting sqref="H15:M20">
    <cfRule type="cellIs" dxfId="115" priority="13" operator="lessThan">
      <formula>0</formula>
    </cfRule>
    <cfRule type="cellIs" dxfId="114" priority="14" operator="greaterThan">
      <formula>0</formula>
    </cfRule>
  </conditionalFormatting>
  <conditionalFormatting sqref="B15:C20">
    <cfRule type="cellIs" dxfId="113" priority="9" operator="lessThan">
      <formula>0</formula>
    </cfRule>
    <cfRule type="cellIs" dxfId="112" priority="10" operator="greaterThan">
      <formula>0</formula>
    </cfRule>
  </conditionalFormatting>
  <conditionalFormatting sqref="B21:C21">
    <cfRule type="cellIs" dxfId="111" priority="7" operator="lessThan">
      <formula>0</formula>
    </cfRule>
    <cfRule type="cellIs" dxfId="110" priority="8" operator="greaterThan">
      <formula>0</formula>
    </cfRule>
  </conditionalFormatting>
  <conditionalFormatting sqref="N15:N19">
    <cfRule type="cellIs" dxfId="109" priority="5" operator="lessThan">
      <formula>0</formula>
    </cfRule>
    <cfRule type="cellIs" dxfId="108" priority="6" operator="greaterThan">
      <formula>0</formula>
    </cfRule>
  </conditionalFormatting>
  <conditionalFormatting sqref="N20">
    <cfRule type="cellIs" dxfId="107" priority="3" operator="lessThan">
      <formula>0</formula>
    </cfRule>
    <cfRule type="cellIs" dxfId="106" priority="4" operator="greaterThan">
      <formula>0</formula>
    </cfRule>
  </conditionalFormatting>
  <conditionalFormatting sqref="N21">
    <cfRule type="cellIs" dxfId="105" priority="1" operator="lessThan">
      <formula>0</formula>
    </cfRule>
    <cfRule type="cellIs" dxfId="104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>'DE_VIE Gruppe inkl. MLA und KSC'!N8</f>
        <v>-92.129414149765481</v>
      </c>
      <c r="O8" s="6">
        <f>'DE_VIE Gruppe inkl. MLA und KSC'!O8</f>
        <v>357081</v>
      </c>
      <c r="P8" s="8">
        <f>'DE_VIE Gruppe inkl. MLA und KSC'!P8</f>
        <v>-91.314294304199279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>'DE_VIE Gruppe inkl. MLA und KSC'!N9</f>
        <v>-92.516669965627486</v>
      </c>
      <c r="O9" s="6">
        <f>'DE_VIE Gruppe inkl. MLA und KSC'!O9</f>
        <v>270425</v>
      </c>
      <c r="P9" s="8">
        <f>'DE_VIE Gruppe inkl. MLA und KSC'!P9</f>
        <v>-91.794035993055928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>'DE_VIE Gruppe inkl. MLA und KSC'!N10</f>
        <v>-90.87812716125778</v>
      </c>
      <c r="O10" s="6">
        <f>'DE_VIE Gruppe inkl. MLA und KSC'!O10</f>
        <v>82450</v>
      </c>
      <c r="P10" s="8">
        <f>'DE_VIE Gruppe inkl. MLA und KSC'!P10</f>
        <v>-89.837197950922729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>'DE_VIE Gruppe inkl. MLA und KSC'!N11</f>
        <v>-84.935845815214478</v>
      </c>
      <c r="O11" s="6">
        <f>'DE_VIE Gruppe inkl. MLA und KSC'!O11</f>
        <v>6539</v>
      </c>
      <c r="P11" s="8">
        <f>'DE_VIE Gruppe inkl. MLA und KSC'!P11</f>
        <v>-82.852572507473639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18574718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>'DE_VIE Gruppe inkl. MLA und KSC'!N12</f>
        <v>-10.801542544468445</v>
      </c>
      <c r="O12" s="10">
        <f>'DE_VIE Gruppe inkl. MLA und KSC'!O12</f>
        <v>38309538.170000002</v>
      </c>
      <c r="P12" s="8">
        <f>'DE_VIE Gruppe inkl. MLA und KSC'!P12</f>
        <v>-6.9717100097336226</v>
      </c>
    </row>
    <row r="13" spans="1:16" x14ac:dyDescent="0.25">
      <c r="A13" s="23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>'DE_VIE Gruppe inkl. MLA und KSC'!N14</f>
        <v>-93.471025957914165</v>
      </c>
      <c r="O14" s="6">
        <f>'DE_VIE Gruppe inkl. MLA und KSC'!O14</f>
        <v>66462</v>
      </c>
      <c r="P14" s="8">
        <f>'DE_VIE Gruppe inkl. MLA und KSC'!P14</f>
        <v>-92.084681592496025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>'DE_VIE Gruppe inkl. MLA und KSC'!N15</f>
        <v>-93.457465184708681</v>
      </c>
      <c r="O15" s="6">
        <f>'DE_VIE Gruppe inkl. MLA und KSC'!O15</f>
        <v>66244</v>
      </c>
      <c r="P15" s="8">
        <f>'DE_VIE Gruppe inkl. MLA und KSC'!P15</f>
        <v>-92.05100298429376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>'DE_VIE Gruppe inkl. MLA und KSC'!N16</f>
        <v>-96.652267818574515</v>
      </c>
      <c r="O16" s="6">
        <f>'DE_VIE Gruppe inkl. MLA und KSC'!O16</f>
        <v>216</v>
      </c>
      <c r="P16" s="8">
        <f>'DE_VIE Gruppe inkl. MLA und KSC'!P16</f>
        <v>-96.570339790409648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>'DE_VIE Gruppe inkl. MLA und KSC'!N17</f>
        <v>-86.170212765957444</v>
      </c>
      <c r="O17" s="6">
        <f>'DE_VIE Gruppe inkl. MLA und KSC'!O17</f>
        <v>1063</v>
      </c>
      <c r="P17" s="8">
        <f>'DE_VIE Gruppe inkl. MLA und KSC'!P17</f>
        <v>-83.893939393939391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>'DE_VIE Gruppe inkl. MLA und KSC'!N18</f>
        <v>-11.115702479338839</v>
      </c>
      <c r="O18" s="10">
        <f>'DE_VIE Gruppe inkl. MLA und KSC'!O18</f>
        <v>2316507</v>
      </c>
      <c r="P18" s="8">
        <f>'DE_VIE Gruppe inkl. MLA und KSC'!P18</f>
        <v>-15.258228413960017</v>
      </c>
    </row>
    <row r="19" spans="1:16" x14ac:dyDescent="0.25">
      <c r="A19" s="23" t="s">
        <v>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>'DE_VIE Gruppe inkl. MLA und KSC'!N20</f>
        <v>-91.396868094917863</v>
      </c>
      <c r="O20" s="6">
        <f>'DE_VIE Gruppe inkl. MLA und KSC'!O20</f>
        <v>4676</v>
      </c>
      <c r="P20" s="8">
        <f>'DE_VIE Gruppe inkl. MLA und KSC'!P20</f>
        <v>-89.242413785170356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>'DE_VIE Gruppe inkl. MLA und KSC'!N21</f>
        <v>-91.396868094917863</v>
      </c>
      <c r="O21" s="6">
        <f>'DE_VIE Gruppe inkl. MLA und KSC'!O21</f>
        <v>4676</v>
      </c>
      <c r="P21" s="8">
        <f>'DE_VIE Gruppe inkl. MLA und KSC'!P21</f>
        <v>-89.242413785170356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>'DE_VIE Gruppe inkl. MLA und KSC'!N23</f>
        <v>-94.822006472491907</v>
      </c>
      <c r="O23" s="6">
        <f>'DE_VIE Gruppe inkl. MLA und KSC'!O23</f>
        <v>54</v>
      </c>
      <c r="P23" s="8">
        <f>'DE_VIE Gruppe inkl. MLA und KSC'!P23</f>
        <v>-91.496062992125985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/>
      <c r="E24" s="10"/>
      <c r="F24" s="6"/>
      <c r="G24" s="6"/>
      <c r="H24" s="10"/>
      <c r="I24" s="10"/>
      <c r="J24" s="10"/>
      <c r="K24" s="10"/>
      <c r="L24" s="10"/>
      <c r="M24" s="10"/>
      <c r="N24" s="8">
        <f>'DE_VIE Gruppe inkl. MLA und KSC'!N24</f>
        <v>-100</v>
      </c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3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>'DE_VIE Gruppe inkl. MLA und KSC'!N26</f>
        <v>-92.353139180257628</v>
      </c>
      <c r="O26" s="6">
        <f>'DE_VIE Gruppe inkl. MLA und KSC'!O26</f>
        <v>428219</v>
      </c>
      <c r="P26" s="8">
        <f>'DE_VIE Gruppe inkl. MLA und KSC'!P26</f>
        <v>-91.425783659013618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>'DE_VIE Gruppe inkl. MLA und KSC'!N27</f>
        <v>-92.695960161361924</v>
      </c>
      <c r="O27" s="6">
        <f>'DE_VIE Gruppe inkl. MLA und KSC'!O27</f>
        <v>341345</v>
      </c>
      <c r="P27" s="8">
        <f>'DE_VIE Gruppe inkl. MLA und KSC'!P27</f>
        <v>-91.818779047235111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>'DE_VIE Gruppe inkl. MLA und KSC'!N28</f>
        <v>-90.905797663960087</v>
      </c>
      <c r="O28" s="6">
        <f>'DE_VIE Gruppe inkl. MLA und KSC'!O28</f>
        <v>82666</v>
      </c>
      <c r="P28" s="8">
        <f>'DE_VIE Gruppe inkl. MLA und KSC'!P28</f>
        <v>-89.889064200883084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>'DE_VIE Gruppe inkl. MLA und KSC'!N29</f>
        <v>-85.252123621904929</v>
      </c>
      <c r="O29" s="6">
        <f>'DE_VIE Gruppe inkl. MLA und KSC'!O29</f>
        <v>7656</v>
      </c>
      <c r="P29" s="8">
        <f>'DE_VIE Gruppe inkl. MLA und KSC'!P29</f>
        <v>-83.125041327778888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19815845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>'DE_VIE Gruppe inkl. MLA und KSC'!N30</f>
        <v>-10.827898072106212</v>
      </c>
      <c r="O30" s="10">
        <f>'DE_VIE Gruppe inkl. MLA und KSC'!O30</f>
        <v>40626045.170000002</v>
      </c>
      <c r="P30" s="8">
        <f>'DE_VIE Gruppe inkl. MLA und KSC'!P30</f>
        <v>-7.4930453836813626</v>
      </c>
    </row>
    <row r="31" spans="1:16" x14ac:dyDescent="0.25">
      <c r="A31" s="18" t="s">
        <v>61</v>
      </c>
    </row>
    <row r="33" spans="1:16" x14ac:dyDescent="0.25">
      <c r="B33" s="22">
        <v>2020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3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3" t="s">
        <v>49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3" t="s">
        <v>50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3" t="s">
        <v>51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2">
        <v>2019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3" t="s">
        <v>31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3" t="s">
        <v>49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3" t="s">
        <v>50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3" t="s">
        <v>51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2">
        <v>2018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3" t="s">
        <v>31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49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50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51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  <mergeCell ref="B62:P62"/>
    <mergeCell ref="B33:P33"/>
    <mergeCell ref="A36:P36"/>
    <mergeCell ref="A42:P42"/>
    <mergeCell ref="A48:P48"/>
    <mergeCell ref="A54:P54"/>
    <mergeCell ref="B4:P4"/>
    <mergeCell ref="A7:P7"/>
    <mergeCell ref="A13:P13"/>
    <mergeCell ref="A19:P19"/>
    <mergeCell ref="A25:P25"/>
  </mergeCells>
  <conditionalFormatting sqref="N66:N70">
    <cfRule type="cellIs" dxfId="103" priority="111" operator="lessThan">
      <formula>0</formula>
    </cfRule>
    <cfRule type="cellIs" dxfId="102" priority="112" operator="greaterThan">
      <formula>0</formula>
    </cfRule>
  </conditionalFormatting>
  <conditionalFormatting sqref="N95:N99">
    <cfRule type="cellIs" dxfId="101" priority="109" operator="lessThan">
      <formula>0</formula>
    </cfRule>
    <cfRule type="cellIs" dxfId="100" priority="110" operator="greaterThan">
      <formula>0</formula>
    </cfRule>
  </conditionalFormatting>
  <conditionalFormatting sqref="N101:N105">
    <cfRule type="cellIs" dxfId="99" priority="107" operator="lessThan">
      <formula>0</formula>
    </cfRule>
    <cfRule type="cellIs" dxfId="98" priority="108" operator="greaterThan">
      <formula>0</formula>
    </cfRule>
  </conditionalFormatting>
  <conditionalFormatting sqref="N107:N111">
    <cfRule type="cellIs" dxfId="97" priority="105" operator="lessThan">
      <formula>0</formula>
    </cfRule>
    <cfRule type="cellIs" dxfId="96" priority="106" operator="greaterThan">
      <formula>0</formula>
    </cfRule>
  </conditionalFormatting>
  <conditionalFormatting sqref="N113:N117">
    <cfRule type="cellIs" dxfId="95" priority="103" operator="lessThan">
      <formula>0</formula>
    </cfRule>
    <cfRule type="cellIs" dxfId="94" priority="104" operator="greaterThan">
      <formula>0</formula>
    </cfRule>
  </conditionalFormatting>
  <conditionalFormatting sqref="P95:P99">
    <cfRule type="cellIs" dxfId="93" priority="99" operator="lessThan">
      <formula>0</formula>
    </cfRule>
    <cfRule type="cellIs" dxfId="92" priority="100" operator="greaterThan">
      <formula>0</formula>
    </cfRule>
  </conditionalFormatting>
  <conditionalFormatting sqref="P102:P105">
    <cfRule type="cellIs" dxfId="91" priority="97" operator="lessThan">
      <formula>0</formula>
    </cfRule>
    <cfRule type="cellIs" dxfId="90" priority="98" operator="greaterThan">
      <formula>0</formula>
    </cfRule>
  </conditionalFormatting>
  <conditionalFormatting sqref="P107:P111">
    <cfRule type="cellIs" dxfId="89" priority="95" operator="lessThan">
      <formula>0</formula>
    </cfRule>
    <cfRule type="cellIs" dxfId="88" priority="96" operator="greaterThan">
      <formula>0</formula>
    </cfRule>
  </conditionalFormatting>
  <conditionalFormatting sqref="P113:P117">
    <cfRule type="cellIs" dxfId="87" priority="93" operator="lessThan">
      <formula>0</formula>
    </cfRule>
    <cfRule type="cellIs" dxfId="86" priority="94" operator="greaterThan">
      <formula>0</formula>
    </cfRule>
  </conditionalFormatting>
  <conditionalFormatting sqref="P101">
    <cfRule type="cellIs" dxfId="85" priority="91" operator="lessThan">
      <formula>0</formula>
    </cfRule>
    <cfRule type="cellIs" dxfId="84" priority="92" operator="greaterThan">
      <formula>0</formula>
    </cfRule>
  </conditionalFormatting>
  <conditionalFormatting sqref="P66:P70">
    <cfRule type="cellIs" dxfId="83" priority="89" operator="lessThan">
      <formula>0</formula>
    </cfRule>
    <cfRule type="cellIs" dxfId="82" priority="90" operator="greaterThan">
      <formula>0</formula>
    </cfRule>
  </conditionalFormatting>
  <conditionalFormatting sqref="P72:P76">
    <cfRule type="cellIs" dxfId="81" priority="87" operator="lessThan">
      <formula>0</formula>
    </cfRule>
    <cfRule type="cellIs" dxfId="80" priority="88" operator="greaterThan">
      <formula>0</formula>
    </cfRule>
  </conditionalFormatting>
  <conditionalFormatting sqref="P78:P82">
    <cfRule type="cellIs" dxfId="79" priority="85" operator="lessThan">
      <formula>0</formula>
    </cfRule>
    <cfRule type="cellIs" dxfId="78" priority="86" operator="greaterThan">
      <formula>0</formula>
    </cfRule>
  </conditionalFormatting>
  <conditionalFormatting sqref="P84:P88">
    <cfRule type="cellIs" dxfId="77" priority="83" operator="lessThan">
      <formula>0</formula>
    </cfRule>
    <cfRule type="cellIs" dxfId="76" priority="84" operator="greaterThan">
      <formula>0</formula>
    </cfRule>
  </conditionalFormatting>
  <conditionalFormatting sqref="N72:N76">
    <cfRule type="cellIs" dxfId="75" priority="81" operator="lessThan">
      <formula>0</formula>
    </cfRule>
    <cfRule type="cellIs" dxfId="74" priority="82" operator="greaterThan">
      <formula>0</formula>
    </cfRule>
  </conditionalFormatting>
  <conditionalFormatting sqref="N78:N82">
    <cfRule type="cellIs" dxfId="73" priority="79" operator="lessThan">
      <formula>0</formula>
    </cfRule>
    <cfRule type="cellIs" dxfId="72" priority="80" operator="greaterThan">
      <formula>0</formula>
    </cfRule>
  </conditionalFormatting>
  <conditionalFormatting sqref="N84:N88">
    <cfRule type="cellIs" dxfId="71" priority="77" operator="lessThan">
      <formula>0</formula>
    </cfRule>
    <cfRule type="cellIs" dxfId="70" priority="78" operator="greaterThan">
      <formula>0</formula>
    </cfRule>
  </conditionalFormatting>
  <conditionalFormatting sqref="N37:N41">
    <cfRule type="cellIs" dxfId="69" priority="61" operator="lessThan">
      <formula>0</formula>
    </cfRule>
    <cfRule type="cellIs" dxfId="68" priority="62" operator="greaterThan">
      <formula>0</formula>
    </cfRule>
  </conditionalFormatting>
  <conditionalFormatting sqref="N43:N47">
    <cfRule type="cellIs" dxfId="67" priority="45" operator="lessThan">
      <formula>0</formula>
    </cfRule>
    <cfRule type="cellIs" dxfId="66" priority="46" operator="greaterThan">
      <formula>0</formula>
    </cfRule>
  </conditionalFormatting>
  <conditionalFormatting sqref="N49:N53">
    <cfRule type="cellIs" dxfId="65" priority="43" operator="lessThan">
      <formula>0</formula>
    </cfRule>
    <cfRule type="cellIs" dxfId="64" priority="44" operator="greaterThan">
      <formula>0</formula>
    </cfRule>
  </conditionalFormatting>
  <conditionalFormatting sqref="N55:N59">
    <cfRule type="cellIs" dxfId="63" priority="41" operator="lessThan">
      <formula>0</formula>
    </cfRule>
    <cfRule type="cellIs" dxfId="62" priority="42" operator="greaterThan">
      <formula>0</formula>
    </cfRule>
  </conditionalFormatting>
  <conditionalFormatting sqref="P37:P41">
    <cfRule type="cellIs" dxfId="61" priority="39" operator="lessThan">
      <formula>0</formula>
    </cfRule>
    <cfRule type="cellIs" dxfId="60" priority="40" operator="greaterThan">
      <formula>0</formula>
    </cfRule>
  </conditionalFormatting>
  <conditionalFormatting sqref="P43:P47">
    <cfRule type="cellIs" dxfId="59" priority="37" operator="lessThan">
      <formula>0</formula>
    </cfRule>
    <cfRule type="cellIs" dxfId="58" priority="38" operator="greaterThan">
      <formula>0</formula>
    </cfRule>
  </conditionalFormatting>
  <conditionalFormatting sqref="P49:P53">
    <cfRule type="cellIs" dxfId="57" priority="35" operator="lessThan">
      <formula>0</formula>
    </cfRule>
    <cfRule type="cellIs" dxfId="56" priority="36" operator="greaterThan">
      <formula>0</formula>
    </cfRule>
  </conditionalFormatting>
  <conditionalFormatting sqref="P55:P59">
    <cfRule type="cellIs" dxfId="55" priority="33" operator="lessThan">
      <formula>0</formula>
    </cfRule>
    <cfRule type="cellIs" dxfId="54" priority="34" operator="greaterThan">
      <formula>0</formula>
    </cfRule>
  </conditionalFormatting>
  <conditionalFormatting sqref="N8:N12">
    <cfRule type="cellIs" dxfId="53" priority="15" operator="lessThan">
      <formula>0</formula>
    </cfRule>
    <cfRule type="cellIs" dxfId="52" priority="16" operator="greaterThan">
      <formula>0</formula>
    </cfRule>
  </conditionalFormatting>
  <conditionalFormatting sqref="N14:N18">
    <cfRule type="cellIs" dxfId="51" priority="13" operator="lessThan">
      <formula>0</formula>
    </cfRule>
    <cfRule type="cellIs" dxfId="50" priority="14" operator="greaterThan">
      <formula>0</formula>
    </cfRule>
  </conditionalFormatting>
  <conditionalFormatting sqref="N20:N24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N26:N3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8:P12">
    <cfRule type="cellIs" dxfId="45" priority="7" operator="lessThan">
      <formula>0</formula>
    </cfRule>
    <cfRule type="cellIs" dxfId="44" priority="8" operator="greaterThan">
      <formula>0</formula>
    </cfRule>
  </conditionalFormatting>
  <conditionalFormatting sqref="P14:P18">
    <cfRule type="cellIs" dxfId="43" priority="5" operator="lessThan">
      <formula>0</formula>
    </cfRule>
    <cfRule type="cellIs" dxfId="42" priority="6" operator="greaterThan">
      <formula>0</formula>
    </cfRule>
  </conditionalFormatting>
  <conditionalFormatting sqref="P20:P24">
    <cfRule type="cellIs" dxfId="41" priority="3" operator="lessThan">
      <formula>0</formula>
    </cfRule>
    <cfRule type="cellIs" dxfId="40" priority="4" operator="greaterThan">
      <formula>0</formula>
    </cfRule>
  </conditionalFormatting>
  <conditionalFormatting sqref="P26:P30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2">
        <v>2021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f>'DE_VIE only'!N7</f>
        <v>357081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>'DE_VIE only'!N8</f>
        <v>270425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>'DE_VIE only'!N9</f>
        <v>82450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>'DE_VIE only'!N10</f>
        <v>6539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18574718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only'!N11</f>
        <v>38309538.170000002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'DE_VIE only'!N12</f>
        <v>312535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'DE_VIE only'!N13</f>
        <v>23.089999187859338</v>
      </c>
    </row>
    <row r="14" spans="1:14" x14ac:dyDescent="0.25">
      <c r="A14" s="23" t="s">
        <v>54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'DE_VIE only'!N15</f>
        <v>-91.314294304199279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>'DE_VIE only'!N16</f>
        <v>-91.794035993055928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>'DE_VIE only'!N17</f>
        <v>-89.837197950922729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>'DE_VIE only'!N18</f>
        <v>-82.852572507473639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-10.801542544468445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>'DE_VIE only'!N19</f>
        <v>-6.9717100097336226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'DE_VIE only'!N20</f>
        <v>-79.886941876875525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>'DE_VIE only'!N21</f>
        <v>3.3559793286185524</v>
      </c>
    </row>
    <row r="22" spans="1:14" x14ac:dyDescent="0.25">
      <c r="A22" s="18" t="s">
        <v>61</v>
      </c>
    </row>
    <row r="24" spans="1:14" x14ac:dyDescent="0.25">
      <c r="B24" s="22">
        <v>2020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3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2">
        <v>2019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3" t="s">
        <v>31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3" t="s">
        <v>54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2">
        <v>2018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3" t="s">
        <v>31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3" t="s">
        <v>54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A74:N74"/>
    <mergeCell ref="B24:N24"/>
    <mergeCell ref="A26:N26"/>
    <mergeCell ref="A34:N34"/>
    <mergeCell ref="B44:N44"/>
    <mergeCell ref="A46:N46"/>
    <mergeCell ref="A54:N54"/>
    <mergeCell ref="B4:N4"/>
    <mergeCell ref="A6:N6"/>
    <mergeCell ref="A14:N14"/>
    <mergeCell ref="B64:N64"/>
    <mergeCell ref="A66:N66"/>
  </mergeCells>
  <conditionalFormatting sqref="N35:N41">
    <cfRule type="cellIs" dxfId="37" priority="29" operator="lessThan">
      <formula>0</formula>
    </cfRule>
    <cfRule type="cellIs" dxfId="36" priority="30" operator="greaterThan">
      <formula>0</formula>
    </cfRule>
  </conditionalFormatting>
  <conditionalFormatting sqref="N55:N59">
    <cfRule type="cellIs" dxfId="35" priority="27" operator="lessThan">
      <formula>0</formula>
    </cfRule>
    <cfRule type="cellIs" dxfId="34" priority="28" operator="greaterThan">
      <formula>0</formula>
    </cfRule>
  </conditionalFormatting>
  <conditionalFormatting sqref="B35:C41">
    <cfRule type="cellIs" dxfId="33" priority="25" operator="lessThan">
      <formula>0</formula>
    </cfRule>
    <cfRule type="cellIs" dxfId="32" priority="26" operator="greaterThan">
      <formula>0</formula>
    </cfRule>
  </conditionalFormatting>
  <conditionalFormatting sqref="B55:M61 N60:N61">
    <cfRule type="cellIs" dxfId="31" priority="23" operator="lessThan">
      <formula>0</formula>
    </cfRule>
    <cfRule type="cellIs" dxfId="30" priority="24" operator="greaterThan">
      <formula>0</formula>
    </cfRule>
  </conditionalFormatting>
  <conditionalFormatting sqref="N75:N81">
    <cfRule type="cellIs" dxfId="29" priority="21" operator="lessThan">
      <formula>0</formula>
    </cfRule>
    <cfRule type="cellIs" dxfId="28" priority="22" operator="greaterThan">
      <formula>0</formula>
    </cfRule>
  </conditionalFormatting>
  <conditionalFormatting sqref="B75:M81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D35:D41">
    <cfRule type="cellIs" dxfId="25" priority="15" operator="lessThan">
      <formula>0</formula>
    </cfRule>
    <cfRule type="cellIs" dxfId="24" priority="16" operator="greaterThan">
      <formula>0</formula>
    </cfRule>
  </conditionalFormatting>
  <conditionalFormatting sqref="E35:M41">
    <cfRule type="cellIs" dxfId="23" priority="13" operator="lessThan">
      <formula>0</formula>
    </cfRule>
    <cfRule type="cellIs" dxfId="22" priority="14" operator="greaterThan">
      <formula>0</formula>
    </cfRule>
  </conditionalFormatting>
  <conditionalFormatting sqref="D15:D21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E15:M2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C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2021-03-09T09:25:20Z</dcterms:modified>
</cp:coreProperties>
</file>